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1 - Econo\berekeningen\"/>
    </mc:Choice>
  </mc:AlternateContent>
  <xr:revisionPtr revIDLastSave="0" documentId="13_ncr:1_{0BAC2F6D-2E2D-403F-9D99-08170BCC30EC}" xr6:coauthVersionLast="45" xr6:coauthVersionMax="45" xr10:uidLastSave="{00000000-0000-0000-0000-000000000000}"/>
  <bookViews>
    <workbookView xWindow="-120" yWindow="-120" windowWidth="36450" windowHeight="21840" xr2:uid="{00000000-000D-0000-FFFF-FFFF00000000}"/>
  </bookViews>
  <sheets>
    <sheet name="Blad1" sheetId="1" r:id="rId1"/>
  </sheets>
  <calcPr calcId="191029"/>
</workbook>
</file>

<file path=xl/calcChain.xml><?xml version="1.0" encoding="utf-8"?>
<calcChain xmlns="http://schemas.openxmlformats.org/spreadsheetml/2006/main">
  <c r="L38" i="1" l="1"/>
  <c r="E36" i="1"/>
  <c r="M36" i="1"/>
  <c r="L36" i="1"/>
  <c r="N40" i="1"/>
  <c r="O31" i="1" l="1"/>
  <c r="P31" i="1" s="1"/>
  <c r="L31" i="1"/>
  <c r="M31" i="1" s="1"/>
  <c r="G31" i="1"/>
  <c r="I31" i="1" s="1"/>
  <c r="R31" i="1" s="1"/>
  <c r="S31" i="1" s="1"/>
  <c r="R30" i="1"/>
  <c r="S30" i="1" s="1"/>
  <c r="L30" i="1"/>
  <c r="M30" i="1" s="1"/>
  <c r="G30" i="1"/>
  <c r="I30" i="1" s="1"/>
  <c r="O30" i="1" s="1"/>
  <c r="P30" i="1" s="1"/>
  <c r="R29" i="1"/>
  <c r="S29" i="1" s="1"/>
  <c r="O29" i="1"/>
  <c r="P29" i="1" s="1"/>
  <c r="G29" i="1"/>
  <c r="I29" i="1" s="1"/>
  <c r="L29" i="1" s="1"/>
  <c r="M29" i="1" s="1"/>
  <c r="R28" i="1"/>
  <c r="S28" i="1" s="1"/>
  <c r="O28" i="1"/>
  <c r="P28" i="1" s="1"/>
  <c r="G28" i="1"/>
  <c r="I28" i="1" s="1"/>
  <c r="L28" i="1" s="1"/>
  <c r="M28" i="1" s="1"/>
  <c r="R27" i="1"/>
  <c r="S27" i="1" s="1"/>
  <c r="L27" i="1"/>
  <c r="M27" i="1" s="1"/>
  <c r="G27" i="1"/>
  <c r="I27" i="1" s="1"/>
  <c r="O27" i="1" s="1"/>
  <c r="P27" i="1" s="1"/>
  <c r="R26" i="1"/>
  <c r="S26" i="1" s="1"/>
  <c r="L26" i="1"/>
  <c r="M26" i="1" s="1"/>
  <c r="G26" i="1"/>
  <c r="I26" i="1" s="1"/>
  <c r="O26" i="1" s="1"/>
  <c r="P26" i="1" s="1"/>
  <c r="L25" i="1"/>
  <c r="M25" i="1" s="1"/>
  <c r="G25" i="1"/>
  <c r="I25" i="1" s="1"/>
  <c r="R25" i="1" s="1"/>
  <c r="S25" i="1" s="1"/>
  <c r="O24" i="1"/>
  <c r="P24" i="1" s="1"/>
  <c r="L24" i="1"/>
  <c r="M24" i="1" s="1"/>
  <c r="G24" i="1"/>
  <c r="I24" i="1" s="1"/>
  <c r="R24" i="1" s="1"/>
  <c r="S24" i="1" s="1"/>
  <c r="G23" i="1"/>
  <c r="I23" i="1" s="1"/>
  <c r="S22" i="1"/>
  <c r="R22" i="1"/>
  <c r="P22" i="1"/>
  <c r="M22" i="1"/>
  <c r="L22" i="1"/>
  <c r="G22" i="1"/>
  <c r="I22" i="1" s="1"/>
  <c r="O22" i="1" s="1"/>
  <c r="S21" i="1"/>
  <c r="P21" i="1"/>
  <c r="O21" i="1"/>
  <c r="M21" i="1"/>
  <c r="L21" i="1"/>
  <c r="G21" i="1"/>
  <c r="I21" i="1" s="1"/>
  <c r="R21" i="1" s="1"/>
  <c r="S20" i="1"/>
  <c r="R20" i="1"/>
  <c r="P20" i="1"/>
  <c r="O20" i="1"/>
  <c r="M20" i="1"/>
  <c r="G20" i="1"/>
  <c r="I20" i="1" s="1"/>
  <c r="L20" i="1" s="1"/>
  <c r="S19" i="1"/>
  <c r="R19" i="1"/>
  <c r="P19" i="1"/>
  <c r="O19" i="1"/>
  <c r="M19" i="1"/>
  <c r="G19" i="1"/>
  <c r="I19" i="1" s="1"/>
  <c r="L19" i="1" s="1"/>
  <c r="S18" i="1"/>
  <c r="P18" i="1"/>
  <c r="O18" i="1"/>
  <c r="M18" i="1"/>
  <c r="L18" i="1"/>
  <c r="G18" i="1"/>
  <c r="I18" i="1" s="1"/>
  <c r="R18" i="1" s="1"/>
  <c r="S17" i="1"/>
  <c r="R17" i="1"/>
  <c r="P17" i="1"/>
  <c r="M17" i="1"/>
  <c r="L17" i="1"/>
  <c r="G17" i="1"/>
  <c r="I17" i="1" s="1"/>
  <c r="O17" i="1" s="1"/>
  <c r="S16" i="1"/>
  <c r="R16" i="1"/>
  <c r="P16" i="1"/>
  <c r="O16" i="1"/>
  <c r="M16" i="1"/>
  <c r="G16" i="1"/>
  <c r="I16" i="1" s="1"/>
  <c r="S15" i="1"/>
  <c r="P15" i="1"/>
  <c r="O15" i="1"/>
  <c r="M15" i="1"/>
  <c r="L15" i="1"/>
  <c r="G15" i="1"/>
  <c r="I15" i="1" s="1"/>
  <c r="R15" i="1" s="1"/>
  <c r="S14" i="1"/>
  <c r="P14" i="1"/>
  <c r="O14" i="1"/>
  <c r="M14" i="1"/>
  <c r="L14" i="1"/>
  <c r="G14" i="1"/>
  <c r="I14" i="1" s="1"/>
  <c r="R14" i="1" s="1"/>
  <c r="S13" i="1"/>
  <c r="P13" i="1"/>
  <c r="O13" i="1"/>
  <c r="M13" i="1"/>
  <c r="L13" i="1"/>
  <c r="G13" i="1"/>
  <c r="I13" i="1" s="1"/>
  <c r="R13" i="1" s="1"/>
  <c r="S12" i="1"/>
  <c r="R12" i="1"/>
  <c r="P12" i="1"/>
  <c r="M12" i="1"/>
  <c r="L12" i="1"/>
  <c r="G12" i="1"/>
  <c r="I12" i="1" s="1"/>
  <c r="O12" i="1" s="1"/>
  <c r="S11" i="1"/>
  <c r="R11" i="1"/>
  <c r="P11" i="1"/>
  <c r="M11" i="1"/>
  <c r="L11" i="1"/>
  <c r="G11" i="1"/>
  <c r="I11" i="1" s="1"/>
  <c r="O11" i="1" s="1"/>
  <c r="S10" i="1"/>
  <c r="R10" i="1"/>
  <c r="P10" i="1"/>
  <c r="M10" i="1"/>
  <c r="L10" i="1"/>
  <c r="G10" i="1"/>
  <c r="I10" i="1" s="1"/>
  <c r="O10" i="1" s="1"/>
  <c r="S9" i="1"/>
  <c r="R9" i="1"/>
  <c r="P9" i="1"/>
  <c r="O9" i="1"/>
  <c r="M9" i="1"/>
  <c r="G9" i="1"/>
  <c r="I9" i="1" s="1"/>
  <c r="L9" i="1" s="1"/>
  <c r="S8" i="1"/>
  <c r="R8" i="1"/>
  <c r="P8" i="1"/>
  <c r="O8" i="1"/>
  <c r="M8" i="1"/>
  <c r="G8" i="1"/>
  <c r="I8" i="1" s="1"/>
  <c r="L8" i="1" s="1"/>
  <c r="S7" i="1"/>
  <c r="P7" i="1"/>
  <c r="M7" i="1"/>
  <c r="G7" i="1"/>
  <c r="I7" i="1" s="1"/>
  <c r="O25" i="1" l="1"/>
  <c r="P25" i="1" s="1"/>
  <c r="R7" i="1"/>
  <c r="O7" i="1"/>
  <c r="L7" i="1"/>
  <c r="E37" i="1"/>
  <c r="E38" i="1" s="1"/>
  <c r="L16" i="1"/>
  <c r="R23" i="1"/>
  <c r="S23" i="1" s="1"/>
  <c r="N38" i="1" s="1"/>
  <c r="N39" i="1" s="1"/>
  <c r="L23" i="1"/>
  <c r="M23" i="1" s="1"/>
  <c r="L39" i="1" s="1"/>
  <c r="O23" i="1"/>
  <c r="P23" i="1" s="1"/>
  <c r="M38" i="1" l="1"/>
  <c r="M39" i="1" s="1"/>
  <c r="M37" i="1"/>
  <c r="M40" i="1" s="1"/>
  <c r="L37" i="1"/>
  <c r="L40" i="1" s="1"/>
  <c r="N36" i="1"/>
  <c r="N37" i="1" s="1"/>
</calcChain>
</file>

<file path=xl/sharedStrings.xml><?xml version="1.0" encoding="utf-8"?>
<sst xmlns="http://schemas.openxmlformats.org/spreadsheetml/2006/main" count="82" uniqueCount="50">
  <si>
    <t>Fase verdeling</t>
  </si>
  <si>
    <t xml:space="preserve">Groep </t>
  </si>
  <si>
    <t>Omschrijving</t>
  </si>
  <si>
    <t>Vermogen</t>
  </si>
  <si>
    <t>Aantal</t>
  </si>
  <si>
    <t>Totaal</t>
  </si>
  <si>
    <t>gelijktijdigheid</t>
  </si>
  <si>
    <t>Afschakelen</t>
  </si>
  <si>
    <t>L1</t>
  </si>
  <si>
    <t>L2</t>
  </si>
  <si>
    <t>L3</t>
  </si>
  <si>
    <t>#</t>
  </si>
  <si>
    <t>Watt</t>
  </si>
  <si>
    <t>select</t>
  </si>
  <si>
    <t>(Watt)</t>
  </si>
  <si>
    <t>wcd algemeen</t>
  </si>
  <si>
    <t>lichtpunt</t>
  </si>
  <si>
    <t>inbouw spotjes</t>
  </si>
  <si>
    <t>koelkast</t>
  </si>
  <si>
    <t>vriezer</t>
  </si>
  <si>
    <t>vaatwasser</t>
  </si>
  <si>
    <t xml:space="preserve"> </t>
  </si>
  <si>
    <t>oven</t>
  </si>
  <si>
    <t>wasmachine</t>
  </si>
  <si>
    <t>keuken boiler</t>
  </si>
  <si>
    <t>kooktoestel F1</t>
  </si>
  <si>
    <t>kooktoestel F2</t>
  </si>
  <si>
    <t>wasdroger</t>
  </si>
  <si>
    <t>tapwater boiler</t>
  </si>
  <si>
    <t>E-verwarming</t>
  </si>
  <si>
    <t>Totalen</t>
  </si>
  <si>
    <t>Totaal Watt</t>
  </si>
  <si>
    <t>Max watt</t>
  </si>
  <si>
    <t>Totaal Amp</t>
  </si>
  <si>
    <t>Max Amp</t>
  </si>
  <si>
    <t>&lt;-- resultaat zonder afschakelen</t>
  </si>
  <si>
    <t>Amp per fase</t>
  </si>
  <si>
    <t>Afschakel Watt</t>
  </si>
  <si>
    <t>Afschakel Amp</t>
  </si>
  <si>
    <t>Resultaat Amp</t>
  </si>
  <si>
    <t>|</t>
  </si>
  <si>
    <t>-------&gt;</t>
  </si>
  <si>
    <t>&lt;-- resultaat bij afschakelen (groen is OK, rood FOUT)</t>
  </si>
  <si>
    <t>Clage CEX (3 fasen)</t>
  </si>
  <si>
    <t>Groen is OK, geel is FOUT (meer dan 1 fase of geen fase gekozen voor een groep)</t>
  </si>
  <si>
    <t>Vul een 3 fase apparaat fictief in op 3 groepen</t>
  </si>
  <si>
    <t>-----------&gt;</t>
  </si>
  <si>
    <t>Hoofdzekering (A)</t>
  </si>
  <si>
    <t>Slimme meterkast configurator v3.1</t>
  </si>
  <si>
    <t>&lt;-- Kiezen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</si>
</sst>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1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48235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18" fillId="37" borderId="25" xfId="0" applyFont="1" applyFill="1" applyBorder="1" applyAlignment="1">
      <alignment horizontal="center"/>
    </xf>
    <xf numFmtId="0" fontId="18" fillId="37" borderId="28" xfId="0" applyFont="1" applyFill="1" applyBorder="1" applyAlignment="1">
      <alignment horizontal="center"/>
    </xf>
    <xf numFmtId="0" fontId="0" fillId="36" borderId="28" xfId="0" applyFill="1" applyBorder="1" applyAlignment="1">
      <alignment horizontal="center"/>
    </xf>
    <xf numFmtId="0" fontId="0" fillId="36" borderId="31" xfId="0" applyFill="1" applyBorder="1" applyAlignment="1">
      <alignment horizontal="center"/>
    </xf>
    <xf numFmtId="0" fontId="18" fillId="37" borderId="31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0" fillId="0" borderId="27" xfId="0" applyBorder="1"/>
    <xf numFmtId="1" fontId="0" fillId="0" borderId="29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0" fontId="0" fillId="0" borderId="30" xfId="0" applyBorder="1"/>
    <xf numFmtId="1" fontId="0" fillId="0" borderId="32" xfId="0" applyNumberFormat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18" fillId="36" borderId="48" xfId="0" applyFont="1" applyFill="1" applyBorder="1" applyAlignment="1">
      <alignment horizontal="center"/>
    </xf>
    <xf numFmtId="0" fontId="18" fillId="36" borderId="49" xfId="0" applyFont="1" applyFill="1" applyBorder="1" applyAlignment="1">
      <alignment horizontal="center"/>
    </xf>
    <xf numFmtId="0" fontId="0" fillId="36" borderId="49" xfId="0" applyFill="1" applyBorder="1" applyAlignment="1">
      <alignment horizontal="center"/>
    </xf>
    <xf numFmtId="0" fontId="0" fillId="36" borderId="50" xfId="0" applyFill="1" applyBorder="1" applyAlignment="1">
      <alignment horizontal="center"/>
    </xf>
    <xf numFmtId="0" fontId="18" fillId="39" borderId="25" xfId="0" applyFont="1" applyFill="1" applyBorder="1" applyAlignment="1">
      <alignment horizontal="center"/>
    </xf>
    <xf numFmtId="0" fontId="18" fillId="39" borderId="28" xfId="0" applyFont="1" applyFill="1" applyBorder="1" applyAlignment="1">
      <alignment horizontal="center"/>
    </xf>
    <xf numFmtId="0" fontId="18" fillId="39" borderId="31" xfId="0" applyFont="1" applyFill="1" applyBorder="1" applyAlignment="1">
      <alignment horizontal="center"/>
    </xf>
    <xf numFmtId="0" fontId="18" fillId="40" borderId="26" xfId="0" applyFont="1" applyFill="1" applyBorder="1" applyAlignment="1">
      <alignment horizontal="center"/>
    </xf>
    <xf numFmtId="0" fontId="18" fillId="40" borderId="29" xfId="0" applyFont="1" applyFill="1" applyBorder="1" applyAlignment="1">
      <alignment horizontal="center"/>
    </xf>
    <xf numFmtId="0" fontId="18" fillId="40" borderId="32" xfId="0" applyFont="1" applyFill="1" applyBorder="1" applyAlignment="1">
      <alignment horizontal="center"/>
    </xf>
    <xf numFmtId="1" fontId="0" fillId="0" borderId="0" xfId="0" applyNumberFormat="1" applyAlignment="1">
      <alignment horizontal="right"/>
    </xf>
    <xf numFmtId="0" fontId="21" fillId="0" borderId="0" xfId="0" applyFont="1"/>
    <xf numFmtId="0" fontId="23" fillId="33" borderId="14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3" fillId="34" borderId="17" xfId="0" applyFont="1" applyFill="1" applyBorder="1" applyAlignment="1">
      <alignment horizontal="center"/>
    </xf>
    <xf numFmtId="0" fontId="23" fillId="34" borderId="13" xfId="0" applyFont="1" applyFill="1" applyBorder="1" applyAlignment="1">
      <alignment horizontal="center"/>
    </xf>
    <xf numFmtId="0" fontId="23" fillId="34" borderId="16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2" fillId="37" borderId="20" xfId="0" applyFont="1" applyFill="1" applyBorder="1" applyAlignment="1">
      <alignment horizontal="center"/>
    </xf>
    <xf numFmtId="0" fontId="22" fillId="39" borderId="19" xfId="0" applyFont="1" applyFill="1" applyBorder="1" applyAlignment="1">
      <alignment horizontal="center"/>
    </xf>
    <xf numFmtId="0" fontId="22" fillId="40" borderId="21" xfId="0" applyFont="1" applyFill="1" applyBorder="1" applyAlignment="1">
      <alignment horizontal="center"/>
    </xf>
    <xf numFmtId="0" fontId="22" fillId="36" borderId="22" xfId="0" applyFont="1" applyFill="1" applyBorder="1" applyAlignment="1">
      <alignment horizontal="center"/>
    </xf>
    <xf numFmtId="0" fontId="22" fillId="39" borderId="20" xfId="0" applyFont="1" applyFill="1" applyBorder="1" applyAlignment="1">
      <alignment horizontal="center"/>
    </xf>
    <xf numFmtId="0" fontId="22" fillId="40" borderId="2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quotePrefix="1" applyFont="1" applyAlignment="1">
      <alignment horizontal="right"/>
    </xf>
    <xf numFmtId="0" fontId="22" fillId="33" borderId="10" xfId="0" applyFont="1" applyFill="1" applyBorder="1" applyAlignment="1">
      <alignment horizontal="center"/>
    </xf>
    <xf numFmtId="0" fontId="22" fillId="34" borderId="13" xfId="0" applyFont="1" applyFill="1" applyBorder="1" applyAlignment="1">
      <alignment horizontal="center"/>
    </xf>
    <xf numFmtId="0" fontId="22" fillId="35" borderId="10" xfId="0" applyFont="1" applyFill="1" applyBorder="1" applyAlignment="1">
      <alignment horizontal="center"/>
    </xf>
    <xf numFmtId="0" fontId="18" fillId="36" borderId="24" xfId="0" applyFont="1" applyFill="1" applyBorder="1" applyAlignment="1">
      <alignment horizontal="center"/>
    </xf>
    <xf numFmtId="0" fontId="18" fillId="36" borderId="27" xfId="0" applyFont="1" applyFill="1" applyBorder="1" applyAlignment="1">
      <alignment horizontal="center"/>
    </xf>
    <xf numFmtId="0" fontId="0" fillId="36" borderId="27" xfId="0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8" borderId="23" xfId="0" applyFont="1" applyFill="1" applyBorder="1" applyAlignment="1">
      <alignment horizontal="center"/>
    </xf>
    <xf numFmtId="0" fontId="18" fillId="38" borderId="26" xfId="0" applyFont="1" applyFill="1" applyBorder="1" applyAlignment="1">
      <alignment horizontal="center"/>
    </xf>
    <xf numFmtId="0" fontId="18" fillId="38" borderId="29" xfId="0" applyFont="1" applyFill="1" applyBorder="1" applyAlignment="1">
      <alignment horizontal="center"/>
    </xf>
    <xf numFmtId="0" fontId="0" fillId="36" borderId="30" xfId="0" applyFill="1" applyBorder="1" applyAlignment="1">
      <alignment horizontal="center"/>
    </xf>
    <xf numFmtId="0" fontId="18" fillId="38" borderId="32" xfId="0" applyFont="1" applyFill="1" applyBorder="1" applyAlignment="1">
      <alignment horizontal="center"/>
    </xf>
    <xf numFmtId="0" fontId="18" fillId="40" borderId="45" xfId="0" applyFont="1" applyFill="1" applyBorder="1" applyAlignment="1">
      <alignment horizontal="center"/>
    </xf>
    <xf numFmtId="0" fontId="18" fillId="40" borderId="46" xfId="0" applyFont="1" applyFill="1" applyBorder="1" applyAlignment="1">
      <alignment horizontal="center"/>
    </xf>
    <xf numFmtId="0" fontId="18" fillId="40" borderId="47" xfId="0" applyFont="1" applyFill="1" applyBorder="1" applyAlignment="1">
      <alignment horizontal="center"/>
    </xf>
    <xf numFmtId="0" fontId="0" fillId="36" borderId="25" xfId="0" applyFont="1" applyFill="1" applyBorder="1"/>
    <xf numFmtId="0" fontId="0" fillId="36" borderId="25" xfId="0" applyFont="1" applyFill="1" applyBorder="1" applyAlignment="1">
      <alignment horizontal="center"/>
    </xf>
    <xf numFmtId="0" fontId="0" fillId="36" borderId="28" xfId="0" applyFont="1" applyFill="1" applyBorder="1"/>
    <xf numFmtId="0" fontId="0" fillId="36" borderId="28" xfId="0" applyFont="1" applyFill="1" applyBorder="1" applyAlignment="1">
      <alignment horizontal="center"/>
    </xf>
    <xf numFmtId="0" fontId="0" fillId="36" borderId="31" xfId="0" applyFont="1" applyFill="1" applyBorder="1"/>
    <xf numFmtId="0" fontId="0" fillId="36" borderId="25" xfId="0" applyFill="1" applyBorder="1" applyAlignment="1">
      <alignment horizontal="center"/>
    </xf>
    <xf numFmtId="0" fontId="18" fillId="36" borderId="51" xfId="0" applyFont="1" applyFill="1" applyBorder="1" applyAlignment="1">
      <alignment horizontal="center"/>
    </xf>
    <xf numFmtId="0" fontId="18" fillId="36" borderId="52" xfId="0" applyFont="1" applyFill="1" applyBorder="1" applyAlignment="1">
      <alignment horizontal="center"/>
    </xf>
    <xf numFmtId="0" fontId="0" fillId="36" borderId="52" xfId="0" applyFill="1" applyBorder="1" applyAlignment="1">
      <alignment horizontal="center"/>
    </xf>
    <xf numFmtId="0" fontId="0" fillId="36" borderId="53" xfId="0" applyFill="1" applyBorder="1" applyAlignment="1">
      <alignment horizontal="center"/>
    </xf>
    <xf numFmtId="0" fontId="22" fillId="36" borderId="18" xfId="0" applyFont="1" applyFill="1" applyBorder="1" applyAlignment="1">
      <alignment horizontal="center"/>
    </xf>
    <xf numFmtId="0" fontId="22" fillId="36" borderId="19" xfId="0" applyFont="1" applyFill="1" applyBorder="1"/>
    <xf numFmtId="0" fontId="22" fillId="36" borderId="20" xfId="0" applyFont="1" applyFill="1" applyBorder="1" applyAlignment="1">
      <alignment horizontal="center"/>
    </xf>
    <xf numFmtId="0" fontId="22" fillId="42" borderId="20" xfId="0" applyFont="1" applyFill="1" applyBorder="1" applyAlignment="1">
      <alignment horizontal="center"/>
    </xf>
    <xf numFmtId="0" fontId="0" fillId="42" borderId="25" xfId="0" applyFill="1" applyBorder="1" applyAlignment="1">
      <alignment horizontal="center"/>
    </xf>
    <xf numFmtId="0" fontId="0" fillId="42" borderId="28" xfId="0" applyFill="1" applyBorder="1" applyAlignment="1">
      <alignment horizontal="center"/>
    </xf>
    <xf numFmtId="0" fontId="0" fillId="42" borderId="31" xfId="0" applyFill="1" applyBorder="1" applyAlignment="1">
      <alignment horizontal="center"/>
    </xf>
    <xf numFmtId="0" fontId="22" fillId="42" borderId="21" xfId="0" applyFont="1" applyFill="1" applyBorder="1" applyAlignment="1">
      <alignment horizontal="center"/>
    </xf>
    <xf numFmtId="0" fontId="0" fillId="42" borderId="45" xfId="0" applyFill="1" applyBorder="1" applyAlignment="1">
      <alignment horizontal="center"/>
    </xf>
    <xf numFmtId="0" fontId="0" fillId="42" borderId="46" xfId="0" applyFill="1" applyBorder="1" applyAlignment="1">
      <alignment horizontal="center"/>
    </xf>
    <xf numFmtId="0" fontId="0" fillId="42" borderId="47" xfId="0" applyFill="1" applyBorder="1" applyAlignment="1">
      <alignment horizontal="center"/>
    </xf>
    <xf numFmtId="0" fontId="22" fillId="43" borderId="10" xfId="0" applyFont="1" applyFill="1" applyBorder="1" applyAlignment="1">
      <alignment horizontal="center"/>
    </xf>
    <xf numFmtId="0" fontId="22" fillId="43" borderId="14" xfId="0" applyFont="1" applyFill="1" applyBorder="1"/>
    <xf numFmtId="0" fontId="22" fillId="43" borderId="15" xfId="0" applyFont="1" applyFill="1" applyBorder="1" applyAlignment="1">
      <alignment horizontal="center"/>
    </xf>
    <xf numFmtId="0" fontId="22" fillId="43" borderId="16" xfId="0" applyFont="1" applyFill="1" applyBorder="1" applyAlignment="1">
      <alignment horizontal="center"/>
    </xf>
    <xf numFmtId="0" fontId="22" fillId="43" borderId="54" xfId="0" applyFont="1" applyFill="1" applyBorder="1" applyAlignment="1">
      <alignment horizontal="center"/>
    </xf>
    <xf numFmtId="0" fontId="22" fillId="43" borderId="55" xfId="0" applyFont="1" applyFill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41" borderId="55" xfId="0" applyFont="1" applyFill="1" applyBorder="1" applyAlignment="1">
      <alignment horizontal="center"/>
    </xf>
    <xf numFmtId="0" fontId="18" fillId="0" borderId="0" xfId="0" quotePrefix="1" applyFont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19" fillId="43" borderId="11" xfId="0" applyFont="1" applyFill="1" applyBorder="1" applyAlignment="1">
      <alignment horizontal="center"/>
    </xf>
    <xf numFmtId="0" fontId="19" fillId="43" borderId="13" xfId="0" applyFont="1" applyFill="1" applyBorder="1" applyAlignment="1">
      <alignment horizontal="center"/>
    </xf>
    <xf numFmtId="0" fontId="19" fillId="43" borderId="12" xfId="0" applyFont="1" applyFill="1" applyBorder="1" applyAlignment="1">
      <alignment horizontal="center"/>
    </xf>
    <xf numFmtId="0" fontId="22" fillId="41" borderId="11" xfId="0" applyFont="1" applyFill="1" applyBorder="1" applyAlignment="1">
      <alignment horizontal="center"/>
    </xf>
    <xf numFmtId="0" fontId="22" fillId="41" borderId="12" xfId="0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" fontId="0" fillId="0" borderId="39" xfId="0" applyNumberFormat="1" applyBorder="1" applyAlignment="1">
      <alignment horizontal="center"/>
    </xf>
    <xf numFmtId="1" fontId="0" fillId="0" borderId="4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 customBuiltin="1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>
          <bgColor rgb="FF70AD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41</xdr:row>
      <xdr:rowOff>114299</xdr:rowOff>
    </xdr:from>
    <xdr:to>
      <xdr:col>19</xdr:col>
      <xdr:colOff>219075</xdr:colOff>
      <xdr:row>57</xdr:row>
      <xdr:rowOff>85725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928CE6E4-DE7C-42BA-87E4-00ACB94307EE}"/>
            </a:ext>
          </a:extLst>
        </xdr:cNvPr>
        <xdr:cNvSpPr txBox="1"/>
      </xdr:nvSpPr>
      <xdr:spPr>
        <a:xfrm>
          <a:off x="409575" y="8115299"/>
          <a:ext cx="12372975" cy="3019426"/>
        </a:xfrm>
        <a:prstGeom prst="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600" b="1"/>
            <a:t>Handleiding voor de elektricien. </a:t>
          </a:r>
          <a:r>
            <a:rPr lang="nl-NL" sz="1200" b="1"/>
            <a:t>(de ingevulde gegevens zijn slechts een voorbeeld)</a:t>
          </a:r>
        </a:p>
        <a:p>
          <a:endParaRPr lang="nl-NL" sz="1200" b="1"/>
        </a:p>
        <a:p>
          <a:r>
            <a:rPr lang="nl-NL" sz="1200" b="1"/>
            <a:t>1 - Kies de hoofdzekering waarde</a:t>
          </a:r>
        </a:p>
        <a:p>
          <a:endParaRPr lang="nl-NL" sz="1200" b="1"/>
        </a:p>
        <a:p>
          <a:r>
            <a:rPr lang="nl-NL" sz="1200" b="1"/>
            <a:t>2 - Vul de gegevens van alle elektrische apparaten in (Alleen de eerste 5 gele kolommen).</a:t>
          </a:r>
        </a:p>
        <a:p>
          <a:endParaRPr lang="nl-NL" sz="1200" b="1"/>
        </a:p>
        <a:p>
          <a:r>
            <a:rPr lang="nl-NL" sz="1200" b="1"/>
            <a:t>3 - Verdeel de apparaten gelijkmatig over de 3 fasen door in de gele kolom "Select" een 1 te plaatsen,</a:t>
          </a:r>
          <a:r>
            <a:rPr lang="nl-NL" sz="1200" b="1" baseline="0"/>
            <a:t> de kleur in de kolom afschakelen zal groen worden. is de kleur geel dan is er geen keuze gemaakt of er is meer dan 1 fase geselecteerd wat natuurlijk niet kan! </a:t>
          </a:r>
        </a:p>
        <a:p>
          <a:r>
            <a:rPr lang="nl-NL" sz="1200" b="1" baseline="0"/>
            <a:t>Voor alle groepen die gebruikt zijn moet in de kolom afschakelen een groen vak komen. In de kolommen Watt en (Watt) niks invullen!</a:t>
          </a:r>
        </a:p>
        <a:p>
          <a:endParaRPr lang="nl-NL" sz="1200" b="1"/>
        </a:p>
        <a:p>
          <a:r>
            <a:rPr lang="nl-NL" sz="1200" b="1"/>
            <a:t>4 - Zet een 1 in de groene kolom afschakelen</a:t>
          </a:r>
          <a:r>
            <a:rPr lang="nl-NL" sz="1200" b="1" baseline="0"/>
            <a:t> voor die apparaten die afgeschakeld kunnen worden (max 9 x 1 fase groep en 1 x 3 fase groep op Q4 van de PLC).</a:t>
          </a:r>
        </a:p>
        <a:p>
          <a:endParaRPr lang="nl-NL" sz="1200" b="1" baseline="0"/>
        </a:p>
        <a:p>
          <a:r>
            <a:rPr lang="nl-NL" sz="1200" b="1" baseline="0"/>
            <a:t>5 - Bij "resultaat Amp" is het eindresultaat zichtbaar per fase, groen is veilig, rood is te hoog.</a:t>
          </a:r>
        </a:p>
        <a:p>
          <a:endParaRPr lang="nl-NL" sz="1200" b="1" baseline="0"/>
        </a:p>
        <a:p>
          <a:r>
            <a:rPr lang="nl-NL" sz="1200" b="1" baseline="0"/>
            <a:t>(c) Econo 2020 - gebruik is voor eigen risico.</a:t>
          </a:r>
        </a:p>
        <a:p>
          <a:endParaRPr lang="nl-NL" sz="1100" baseline="0"/>
        </a:p>
        <a:p>
          <a:endParaRPr lang="nl-NL" sz="1100"/>
        </a:p>
      </xdr:txBody>
    </xdr:sp>
    <xdr:clientData/>
  </xdr:twoCellAnchor>
  <xdr:twoCellAnchor editAs="oneCell">
    <xdr:from>
      <xdr:col>2</xdr:col>
      <xdr:colOff>0</xdr:colOff>
      <xdr:row>1</xdr:row>
      <xdr:rowOff>104775</xdr:rowOff>
    </xdr:from>
    <xdr:to>
      <xdr:col>3</xdr:col>
      <xdr:colOff>364053</xdr:colOff>
      <xdr:row>3</xdr:row>
      <xdr:rowOff>95250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FDD7619-B0DF-45D5-B689-9482F55C5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135578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X45"/>
  <sheetViews>
    <sheetView showGridLines="0" tabSelected="1" zoomScale="85" zoomScaleNormal="85" workbookViewId="0">
      <selection activeCell="H40" sqref="H40"/>
    </sheetView>
  </sheetViews>
  <sheetFormatPr defaultRowHeight="15" customHeight="1" x14ac:dyDescent="0.25"/>
  <cols>
    <col min="1" max="1" width="3" customWidth="1"/>
    <col min="2" max="2" width="3.7109375" customWidth="1"/>
    <col min="3" max="3" width="11.5703125" style="1" customWidth="1"/>
    <col min="4" max="4" width="18" customWidth="1"/>
    <col min="5" max="5" width="10" customWidth="1"/>
    <col min="6" max="6" width="7.42578125" bestFit="1" customWidth="1"/>
    <col min="7" max="7" width="7.140625" bestFit="1" customWidth="1"/>
    <col min="8" max="8" width="16.7109375" customWidth="1"/>
    <col min="9" max="9" width="14.5703125" bestFit="1" customWidth="1"/>
    <col min="10" max="10" width="12.7109375" bestFit="1" customWidth="1"/>
    <col min="11" max="19" width="9.28515625" customWidth="1"/>
  </cols>
  <sheetData>
    <row r="2" spans="3:19" ht="23.25" customHeight="1" x14ac:dyDescent="0.35">
      <c r="I2" s="35" t="s">
        <v>48</v>
      </c>
    </row>
    <row r="3" spans="3:19" ht="15.75" thickBot="1" x14ac:dyDescent="0.3"/>
    <row r="4" spans="3:19" ht="15.75" customHeight="1" thickBot="1" x14ac:dyDescent="0.35">
      <c r="K4" s="104" t="s">
        <v>0</v>
      </c>
      <c r="L4" s="105"/>
      <c r="M4" s="105"/>
      <c r="N4" s="105"/>
      <c r="O4" s="105"/>
      <c r="P4" s="105"/>
      <c r="Q4" s="105"/>
      <c r="R4" s="105"/>
      <c r="S4" s="106"/>
    </row>
    <row r="5" spans="3:19" ht="15.75" customHeight="1" thickBot="1" x14ac:dyDescent="0.3">
      <c r="C5" s="89" t="s">
        <v>1</v>
      </c>
      <c r="D5" s="90" t="s">
        <v>2</v>
      </c>
      <c r="E5" s="91" t="s">
        <v>3</v>
      </c>
      <c r="F5" s="91" t="s">
        <v>4</v>
      </c>
      <c r="G5" s="91" t="s">
        <v>5</v>
      </c>
      <c r="H5" s="91" t="s">
        <v>6</v>
      </c>
      <c r="I5" s="92" t="s">
        <v>5</v>
      </c>
      <c r="J5" s="93" t="s">
        <v>7</v>
      </c>
      <c r="K5" s="36" t="s">
        <v>8</v>
      </c>
      <c r="L5" s="37" t="s">
        <v>8</v>
      </c>
      <c r="M5" s="37" t="s">
        <v>8</v>
      </c>
      <c r="N5" s="38" t="s">
        <v>9</v>
      </c>
      <c r="O5" s="39" t="s">
        <v>9</v>
      </c>
      <c r="P5" s="40" t="s">
        <v>9</v>
      </c>
      <c r="Q5" s="41" t="s">
        <v>10</v>
      </c>
      <c r="R5" s="42" t="s">
        <v>10</v>
      </c>
      <c r="S5" s="43" t="s">
        <v>10</v>
      </c>
    </row>
    <row r="6" spans="3:19" ht="15.75" customHeight="1" thickBot="1" x14ac:dyDescent="0.3">
      <c r="C6" s="78" t="s">
        <v>11</v>
      </c>
      <c r="D6" s="79"/>
      <c r="E6" s="80" t="s">
        <v>12</v>
      </c>
      <c r="F6" s="80" t="s">
        <v>11</v>
      </c>
      <c r="G6" s="81" t="s">
        <v>12</v>
      </c>
      <c r="H6" s="80"/>
      <c r="I6" s="85" t="s">
        <v>12</v>
      </c>
      <c r="J6" s="94"/>
      <c r="K6" s="47" t="s">
        <v>13</v>
      </c>
      <c r="L6" s="44" t="s">
        <v>12</v>
      </c>
      <c r="M6" s="60" t="s">
        <v>14</v>
      </c>
      <c r="N6" s="59" t="s">
        <v>13</v>
      </c>
      <c r="O6" s="45" t="s">
        <v>12</v>
      </c>
      <c r="P6" s="46" t="s">
        <v>14</v>
      </c>
      <c r="Q6" s="47" t="s">
        <v>13</v>
      </c>
      <c r="R6" s="48" t="s">
        <v>12</v>
      </c>
      <c r="S6" s="49" t="s">
        <v>14</v>
      </c>
    </row>
    <row r="7" spans="3:19" ht="15" customHeight="1" x14ac:dyDescent="0.25">
      <c r="C7" s="56">
        <v>1</v>
      </c>
      <c r="D7" s="68" t="s">
        <v>15</v>
      </c>
      <c r="E7" s="69">
        <v>200</v>
      </c>
      <c r="F7" s="69">
        <v>2</v>
      </c>
      <c r="G7" s="82">
        <f t="shared" ref="G7:G31" si="0">F7*E7</f>
        <v>400</v>
      </c>
      <c r="H7" s="73">
        <v>0.6</v>
      </c>
      <c r="I7" s="86">
        <f t="shared" ref="I7:I31" si="1">G7*H7</f>
        <v>240</v>
      </c>
      <c r="J7" s="74"/>
      <c r="K7" s="56">
        <v>1</v>
      </c>
      <c r="L7" s="2">
        <f t="shared" ref="L7:L31" si="2">IF(K7=1,I7,0)</f>
        <v>240</v>
      </c>
      <c r="M7" s="61">
        <f t="shared" ref="M7:M31" si="3">IF(J7=1,-L7,0)</f>
        <v>0</v>
      </c>
      <c r="N7" s="24"/>
      <c r="O7" s="28">
        <f t="shared" ref="O7:O31" si="4">IF(N7=1,I7,0)</f>
        <v>0</v>
      </c>
      <c r="P7" s="65">
        <f t="shared" ref="P7:P31" si="5">IF(J7=1,-O7,0)</f>
        <v>0</v>
      </c>
      <c r="Q7" s="56"/>
      <c r="R7" s="28">
        <f>IF(Q7=1,-I7,0)</f>
        <v>0</v>
      </c>
      <c r="S7" s="31">
        <f t="shared" ref="S7:S31" si="6">IF(J7=1,-R7,0)</f>
        <v>0</v>
      </c>
    </row>
    <row r="8" spans="3:19" ht="15" customHeight="1" x14ac:dyDescent="0.25">
      <c r="C8" s="57"/>
      <c r="D8" s="70" t="s">
        <v>16</v>
      </c>
      <c r="E8" s="71">
        <v>50</v>
      </c>
      <c r="F8" s="71">
        <v>4</v>
      </c>
      <c r="G8" s="83">
        <f t="shared" si="0"/>
        <v>200</v>
      </c>
      <c r="H8" s="4">
        <v>0.6</v>
      </c>
      <c r="I8" s="87">
        <f t="shared" si="1"/>
        <v>120</v>
      </c>
      <c r="J8" s="75"/>
      <c r="K8" s="57">
        <v>1</v>
      </c>
      <c r="L8" s="3">
        <f t="shared" si="2"/>
        <v>120</v>
      </c>
      <c r="M8" s="62">
        <f t="shared" si="3"/>
        <v>0</v>
      </c>
      <c r="N8" s="25"/>
      <c r="O8" s="29">
        <f t="shared" si="4"/>
        <v>0</v>
      </c>
      <c r="P8" s="66">
        <f t="shared" si="5"/>
        <v>0</v>
      </c>
      <c r="Q8" s="57"/>
      <c r="R8" s="29">
        <f>IF(Q8=1,-I8,0)</f>
        <v>0</v>
      </c>
      <c r="S8" s="32">
        <f t="shared" si="6"/>
        <v>0</v>
      </c>
    </row>
    <row r="9" spans="3:19" ht="15" customHeight="1" x14ac:dyDescent="0.25">
      <c r="C9" s="57"/>
      <c r="D9" s="70" t="s">
        <v>17</v>
      </c>
      <c r="E9" s="71">
        <v>5</v>
      </c>
      <c r="F9" s="71">
        <v>10</v>
      </c>
      <c r="G9" s="83">
        <f t="shared" si="0"/>
        <v>50</v>
      </c>
      <c r="H9" s="4">
        <v>0.6</v>
      </c>
      <c r="I9" s="87">
        <f t="shared" si="1"/>
        <v>30</v>
      </c>
      <c r="J9" s="75"/>
      <c r="K9" s="57">
        <v>1</v>
      </c>
      <c r="L9" s="3">
        <f t="shared" si="2"/>
        <v>30</v>
      </c>
      <c r="M9" s="62">
        <f t="shared" si="3"/>
        <v>0</v>
      </c>
      <c r="N9" s="25"/>
      <c r="O9" s="29">
        <f t="shared" si="4"/>
        <v>0</v>
      </c>
      <c r="P9" s="66">
        <f t="shared" si="5"/>
        <v>0</v>
      </c>
      <c r="Q9" s="57"/>
      <c r="R9" s="29">
        <f t="shared" ref="R9:R31" si="7">IF(Q9=1,I9,0)</f>
        <v>0</v>
      </c>
      <c r="S9" s="32">
        <f t="shared" si="6"/>
        <v>0</v>
      </c>
    </row>
    <row r="10" spans="3:19" ht="15" customHeight="1" x14ac:dyDescent="0.25">
      <c r="C10" s="57">
        <v>2</v>
      </c>
      <c r="D10" s="70" t="s">
        <v>15</v>
      </c>
      <c r="E10" s="71">
        <v>200</v>
      </c>
      <c r="F10" s="71">
        <v>2</v>
      </c>
      <c r="G10" s="83">
        <f t="shared" si="0"/>
        <v>400</v>
      </c>
      <c r="H10" s="4">
        <v>0.6</v>
      </c>
      <c r="I10" s="87">
        <f t="shared" si="1"/>
        <v>240</v>
      </c>
      <c r="J10" s="75"/>
      <c r="K10" s="57"/>
      <c r="L10" s="3">
        <f t="shared" si="2"/>
        <v>0</v>
      </c>
      <c r="M10" s="62">
        <f t="shared" si="3"/>
        <v>0</v>
      </c>
      <c r="N10" s="25">
        <v>1</v>
      </c>
      <c r="O10" s="29">
        <f t="shared" si="4"/>
        <v>240</v>
      </c>
      <c r="P10" s="66">
        <f t="shared" si="5"/>
        <v>0</v>
      </c>
      <c r="Q10" s="57"/>
      <c r="R10" s="29">
        <f t="shared" si="7"/>
        <v>0</v>
      </c>
      <c r="S10" s="32">
        <f t="shared" si="6"/>
        <v>0</v>
      </c>
    </row>
    <row r="11" spans="3:19" ht="15" customHeight="1" x14ac:dyDescent="0.25">
      <c r="C11" s="57"/>
      <c r="D11" s="70" t="s">
        <v>16</v>
      </c>
      <c r="E11" s="71">
        <v>50</v>
      </c>
      <c r="F11" s="71">
        <v>4</v>
      </c>
      <c r="G11" s="83">
        <f t="shared" si="0"/>
        <v>200</v>
      </c>
      <c r="H11" s="4">
        <v>0.6</v>
      </c>
      <c r="I11" s="87">
        <f t="shared" si="1"/>
        <v>120</v>
      </c>
      <c r="J11" s="75"/>
      <c r="K11" s="57"/>
      <c r="L11" s="3">
        <f t="shared" si="2"/>
        <v>0</v>
      </c>
      <c r="M11" s="62">
        <f t="shared" si="3"/>
        <v>0</v>
      </c>
      <c r="N11" s="25">
        <v>1</v>
      </c>
      <c r="O11" s="29">
        <f t="shared" si="4"/>
        <v>120</v>
      </c>
      <c r="P11" s="66">
        <f t="shared" si="5"/>
        <v>0</v>
      </c>
      <c r="Q11" s="57"/>
      <c r="R11" s="29">
        <f t="shared" si="7"/>
        <v>0</v>
      </c>
      <c r="S11" s="32">
        <f t="shared" si="6"/>
        <v>0</v>
      </c>
    </row>
    <row r="12" spans="3:19" ht="15" customHeight="1" x14ac:dyDescent="0.25">
      <c r="C12" s="57"/>
      <c r="D12" s="70" t="s">
        <v>18</v>
      </c>
      <c r="E12" s="71">
        <v>100</v>
      </c>
      <c r="F12" s="71">
        <v>1</v>
      </c>
      <c r="G12" s="83">
        <f t="shared" si="0"/>
        <v>100</v>
      </c>
      <c r="H12" s="4">
        <v>0.6</v>
      </c>
      <c r="I12" s="87">
        <f t="shared" si="1"/>
        <v>60</v>
      </c>
      <c r="J12" s="75"/>
      <c r="K12" s="57"/>
      <c r="L12" s="3">
        <f t="shared" si="2"/>
        <v>0</v>
      </c>
      <c r="M12" s="62">
        <f t="shared" si="3"/>
        <v>0</v>
      </c>
      <c r="N12" s="25">
        <v>1</v>
      </c>
      <c r="O12" s="29">
        <f t="shared" si="4"/>
        <v>60</v>
      </c>
      <c r="P12" s="66">
        <f t="shared" si="5"/>
        <v>0</v>
      </c>
      <c r="Q12" s="57"/>
      <c r="R12" s="29">
        <f t="shared" si="7"/>
        <v>0</v>
      </c>
      <c r="S12" s="32">
        <f t="shared" si="6"/>
        <v>0</v>
      </c>
    </row>
    <row r="13" spans="3:19" ht="15" customHeight="1" x14ac:dyDescent="0.25">
      <c r="C13" s="57">
        <v>3</v>
      </c>
      <c r="D13" s="70" t="s">
        <v>15</v>
      </c>
      <c r="E13" s="71">
        <v>200</v>
      </c>
      <c r="F13" s="71">
        <v>2</v>
      </c>
      <c r="G13" s="83">
        <f t="shared" si="0"/>
        <v>400</v>
      </c>
      <c r="H13" s="4">
        <v>0.6</v>
      </c>
      <c r="I13" s="87">
        <f t="shared" si="1"/>
        <v>240</v>
      </c>
      <c r="J13" s="75"/>
      <c r="K13" s="57"/>
      <c r="L13" s="3">
        <f t="shared" si="2"/>
        <v>0</v>
      </c>
      <c r="M13" s="62">
        <f t="shared" si="3"/>
        <v>0</v>
      </c>
      <c r="N13" s="25"/>
      <c r="O13" s="29">
        <f t="shared" si="4"/>
        <v>0</v>
      </c>
      <c r="P13" s="66">
        <f t="shared" si="5"/>
        <v>0</v>
      </c>
      <c r="Q13" s="57">
        <v>1</v>
      </c>
      <c r="R13" s="29">
        <f t="shared" si="7"/>
        <v>240</v>
      </c>
      <c r="S13" s="32">
        <f t="shared" si="6"/>
        <v>0</v>
      </c>
    </row>
    <row r="14" spans="3:19" ht="15" customHeight="1" x14ac:dyDescent="0.25">
      <c r="C14" s="57"/>
      <c r="D14" s="70" t="s">
        <v>16</v>
      </c>
      <c r="E14" s="71">
        <v>50</v>
      </c>
      <c r="F14" s="71">
        <v>4</v>
      </c>
      <c r="G14" s="83">
        <f t="shared" si="0"/>
        <v>200</v>
      </c>
      <c r="H14" s="4">
        <v>0.6</v>
      </c>
      <c r="I14" s="87">
        <f t="shared" si="1"/>
        <v>120</v>
      </c>
      <c r="J14" s="75"/>
      <c r="K14" s="57"/>
      <c r="L14" s="3">
        <f t="shared" si="2"/>
        <v>0</v>
      </c>
      <c r="M14" s="62">
        <f t="shared" si="3"/>
        <v>0</v>
      </c>
      <c r="N14" s="25"/>
      <c r="O14" s="29">
        <f t="shared" si="4"/>
        <v>0</v>
      </c>
      <c r="P14" s="66">
        <f t="shared" si="5"/>
        <v>0</v>
      </c>
      <c r="Q14" s="57">
        <v>1</v>
      </c>
      <c r="R14" s="29">
        <f t="shared" si="7"/>
        <v>120</v>
      </c>
      <c r="S14" s="32">
        <f t="shared" si="6"/>
        <v>0</v>
      </c>
    </row>
    <row r="15" spans="3:19" ht="15" customHeight="1" x14ac:dyDescent="0.25">
      <c r="C15" s="57"/>
      <c r="D15" s="70" t="s">
        <v>19</v>
      </c>
      <c r="E15" s="71">
        <v>100</v>
      </c>
      <c r="F15" s="71">
        <v>1</v>
      </c>
      <c r="G15" s="83">
        <f t="shared" si="0"/>
        <v>100</v>
      </c>
      <c r="H15" s="4">
        <v>0.6</v>
      </c>
      <c r="I15" s="87">
        <f t="shared" si="1"/>
        <v>60</v>
      </c>
      <c r="J15" s="75"/>
      <c r="K15" s="57"/>
      <c r="L15" s="3">
        <f t="shared" si="2"/>
        <v>0</v>
      </c>
      <c r="M15" s="62">
        <f t="shared" si="3"/>
        <v>0</v>
      </c>
      <c r="N15" s="25"/>
      <c r="O15" s="29">
        <f t="shared" si="4"/>
        <v>0</v>
      </c>
      <c r="P15" s="66">
        <f t="shared" si="5"/>
        <v>0</v>
      </c>
      <c r="Q15" s="57">
        <v>1</v>
      </c>
      <c r="R15" s="29">
        <f t="shared" si="7"/>
        <v>60</v>
      </c>
      <c r="S15" s="32">
        <f t="shared" si="6"/>
        <v>0</v>
      </c>
    </row>
    <row r="16" spans="3:19" ht="15" customHeight="1" x14ac:dyDescent="0.25">
      <c r="C16" s="58">
        <v>4</v>
      </c>
      <c r="D16" s="70" t="s">
        <v>20</v>
      </c>
      <c r="E16" s="4">
        <v>1950</v>
      </c>
      <c r="F16" s="4">
        <v>1</v>
      </c>
      <c r="G16" s="83">
        <f t="shared" si="0"/>
        <v>1950</v>
      </c>
      <c r="H16" s="4">
        <v>0.6</v>
      </c>
      <c r="I16" s="87">
        <f t="shared" si="1"/>
        <v>1170</v>
      </c>
      <c r="J16" s="76" t="s">
        <v>21</v>
      </c>
      <c r="K16" s="58">
        <v>1</v>
      </c>
      <c r="L16" s="3">
        <f t="shared" si="2"/>
        <v>1170</v>
      </c>
      <c r="M16" s="62">
        <f t="shared" si="3"/>
        <v>0</v>
      </c>
      <c r="N16" s="26"/>
      <c r="O16" s="29">
        <f t="shared" si="4"/>
        <v>0</v>
      </c>
      <c r="P16" s="66">
        <f t="shared" si="5"/>
        <v>0</v>
      </c>
      <c r="Q16" s="58"/>
      <c r="R16" s="29">
        <f t="shared" si="7"/>
        <v>0</v>
      </c>
      <c r="S16" s="32">
        <f t="shared" si="6"/>
        <v>0</v>
      </c>
    </row>
    <row r="17" spans="3:19" ht="15" customHeight="1" x14ac:dyDescent="0.25">
      <c r="C17" s="58">
        <v>5</v>
      </c>
      <c r="D17" s="70" t="s">
        <v>22</v>
      </c>
      <c r="E17" s="4">
        <v>3400</v>
      </c>
      <c r="F17" s="4">
        <v>1</v>
      </c>
      <c r="G17" s="83">
        <f t="shared" si="0"/>
        <v>3400</v>
      </c>
      <c r="H17" s="4">
        <v>0.6</v>
      </c>
      <c r="I17" s="87">
        <f t="shared" si="1"/>
        <v>2040</v>
      </c>
      <c r="J17" s="76"/>
      <c r="K17" s="58"/>
      <c r="L17" s="3">
        <f t="shared" si="2"/>
        <v>0</v>
      </c>
      <c r="M17" s="62">
        <f t="shared" si="3"/>
        <v>0</v>
      </c>
      <c r="N17" s="26">
        <v>1</v>
      </c>
      <c r="O17" s="29">
        <f t="shared" si="4"/>
        <v>2040</v>
      </c>
      <c r="P17" s="66">
        <f t="shared" si="5"/>
        <v>0</v>
      </c>
      <c r="Q17" s="58"/>
      <c r="R17" s="29">
        <f t="shared" si="7"/>
        <v>0</v>
      </c>
      <c r="S17" s="32">
        <f t="shared" si="6"/>
        <v>0</v>
      </c>
    </row>
    <row r="18" spans="3:19" ht="15" customHeight="1" x14ac:dyDescent="0.25">
      <c r="C18" s="58">
        <v>6</v>
      </c>
      <c r="D18" s="70" t="s">
        <v>23</v>
      </c>
      <c r="E18" s="4">
        <v>2500</v>
      </c>
      <c r="F18" s="4">
        <v>1</v>
      </c>
      <c r="G18" s="83">
        <f t="shared" si="0"/>
        <v>2500</v>
      </c>
      <c r="H18" s="4">
        <v>0.6</v>
      </c>
      <c r="I18" s="87">
        <f t="shared" si="1"/>
        <v>1500</v>
      </c>
      <c r="J18" s="76"/>
      <c r="K18" s="58"/>
      <c r="L18" s="3">
        <f t="shared" si="2"/>
        <v>0</v>
      </c>
      <c r="M18" s="62">
        <f t="shared" si="3"/>
        <v>0</v>
      </c>
      <c r="N18" s="26"/>
      <c r="O18" s="29">
        <f t="shared" si="4"/>
        <v>0</v>
      </c>
      <c r="P18" s="66">
        <f t="shared" si="5"/>
        <v>0</v>
      </c>
      <c r="Q18" s="58">
        <v>1</v>
      </c>
      <c r="R18" s="29">
        <f t="shared" si="7"/>
        <v>1500</v>
      </c>
      <c r="S18" s="32">
        <f t="shared" si="6"/>
        <v>0</v>
      </c>
    </row>
    <row r="19" spans="3:19" ht="15" customHeight="1" x14ac:dyDescent="0.25">
      <c r="C19" s="58">
        <v>7</v>
      </c>
      <c r="D19" s="70" t="s">
        <v>24</v>
      </c>
      <c r="E19" s="4">
        <v>2000</v>
      </c>
      <c r="F19" s="4">
        <v>1</v>
      </c>
      <c r="G19" s="83">
        <f t="shared" si="0"/>
        <v>2000</v>
      </c>
      <c r="H19" s="4">
        <v>0.6</v>
      </c>
      <c r="I19" s="87">
        <f t="shared" si="1"/>
        <v>1200</v>
      </c>
      <c r="J19" s="76"/>
      <c r="K19" s="58">
        <v>1</v>
      </c>
      <c r="L19" s="3">
        <f t="shared" si="2"/>
        <v>1200</v>
      </c>
      <c r="M19" s="62">
        <f t="shared" si="3"/>
        <v>0</v>
      </c>
      <c r="N19" s="26"/>
      <c r="O19" s="29">
        <f t="shared" si="4"/>
        <v>0</v>
      </c>
      <c r="P19" s="66">
        <f t="shared" si="5"/>
        <v>0</v>
      </c>
      <c r="Q19" s="58"/>
      <c r="R19" s="29">
        <f t="shared" si="7"/>
        <v>0</v>
      </c>
      <c r="S19" s="32">
        <f t="shared" si="6"/>
        <v>0</v>
      </c>
    </row>
    <row r="20" spans="3:19" ht="15" customHeight="1" x14ac:dyDescent="0.25">
      <c r="C20" s="58">
        <v>8</v>
      </c>
      <c r="D20" s="70" t="s">
        <v>25</v>
      </c>
      <c r="E20" s="4">
        <v>3800</v>
      </c>
      <c r="F20" s="4">
        <v>1</v>
      </c>
      <c r="G20" s="83">
        <f t="shared" si="0"/>
        <v>3800</v>
      </c>
      <c r="H20" s="4">
        <v>0.6</v>
      </c>
      <c r="I20" s="87">
        <f t="shared" si="1"/>
        <v>2280</v>
      </c>
      <c r="J20" s="76"/>
      <c r="K20" s="58">
        <v>1</v>
      </c>
      <c r="L20" s="3">
        <f t="shared" si="2"/>
        <v>2280</v>
      </c>
      <c r="M20" s="62">
        <f t="shared" si="3"/>
        <v>0</v>
      </c>
      <c r="N20" s="26"/>
      <c r="O20" s="29">
        <f t="shared" si="4"/>
        <v>0</v>
      </c>
      <c r="P20" s="66">
        <f t="shared" si="5"/>
        <v>0</v>
      </c>
      <c r="Q20" s="58"/>
      <c r="R20" s="29">
        <f t="shared" si="7"/>
        <v>0</v>
      </c>
      <c r="S20" s="32">
        <f t="shared" si="6"/>
        <v>0</v>
      </c>
    </row>
    <row r="21" spans="3:19" ht="15" customHeight="1" x14ac:dyDescent="0.25">
      <c r="C21" s="58">
        <v>9</v>
      </c>
      <c r="D21" s="70" t="s">
        <v>26</v>
      </c>
      <c r="E21" s="4">
        <v>3800</v>
      </c>
      <c r="F21" s="4">
        <v>1</v>
      </c>
      <c r="G21" s="83">
        <f t="shared" si="0"/>
        <v>3800</v>
      </c>
      <c r="H21" s="4">
        <v>0.6</v>
      </c>
      <c r="I21" s="87">
        <f t="shared" si="1"/>
        <v>2280</v>
      </c>
      <c r="J21" s="76"/>
      <c r="K21" s="58"/>
      <c r="L21" s="3">
        <f t="shared" si="2"/>
        <v>0</v>
      </c>
      <c r="M21" s="62">
        <f t="shared" si="3"/>
        <v>0</v>
      </c>
      <c r="N21" s="26"/>
      <c r="O21" s="29">
        <f t="shared" si="4"/>
        <v>0</v>
      </c>
      <c r="P21" s="66">
        <f t="shared" si="5"/>
        <v>0</v>
      </c>
      <c r="Q21" s="58">
        <v>1</v>
      </c>
      <c r="R21" s="29">
        <f t="shared" si="7"/>
        <v>2280</v>
      </c>
      <c r="S21" s="32">
        <f t="shared" si="6"/>
        <v>0</v>
      </c>
    </row>
    <row r="22" spans="3:19" ht="15" customHeight="1" x14ac:dyDescent="0.25">
      <c r="C22" s="58">
        <v>10</v>
      </c>
      <c r="D22" s="70" t="s">
        <v>27</v>
      </c>
      <c r="E22" s="4">
        <v>2500</v>
      </c>
      <c r="F22" s="4">
        <v>1</v>
      </c>
      <c r="G22" s="83">
        <f t="shared" si="0"/>
        <v>2500</v>
      </c>
      <c r="H22" s="4">
        <v>0.6</v>
      </c>
      <c r="I22" s="87">
        <f t="shared" si="1"/>
        <v>1500</v>
      </c>
      <c r="J22" s="76"/>
      <c r="K22" s="58"/>
      <c r="L22" s="3">
        <f t="shared" si="2"/>
        <v>0</v>
      </c>
      <c r="M22" s="62">
        <f t="shared" si="3"/>
        <v>0</v>
      </c>
      <c r="N22" s="26">
        <v>1</v>
      </c>
      <c r="O22" s="29">
        <f t="shared" si="4"/>
        <v>1500</v>
      </c>
      <c r="P22" s="66">
        <f t="shared" si="5"/>
        <v>0</v>
      </c>
      <c r="Q22" s="58"/>
      <c r="R22" s="29">
        <f t="shared" si="7"/>
        <v>0</v>
      </c>
      <c r="S22" s="32">
        <f t="shared" si="6"/>
        <v>0</v>
      </c>
    </row>
    <row r="23" spans="3:19" ht="15" customHeight="1" x14ac:dyDescent="0.25">
      <c r="C23" s="58">
        <v>11</v>
      </c>
      <c r="D23" s="70" t="s">
        <v>28</v>
      </c>
      <c r="E23" s="4">
        <v>3000</v>
      </c>
      <c r="F23" s="4">
        <v>1</v>
      </c>
      <c r="G23" s="83">
        <f t="shared" si="0"/>
        <v>3000</v>
      </c>
      <c r="H23" s="4">
        <v>0.6</v>
      </c>
      <c r="I23" s="87">
        <f t="shared" si="1"/>
        <v>1800</v>
      </c>
      <c r="J23" s="76">
        <v>1</v>
      </c>
      <c r="K23" s="58">
        <v>1</v>
      </c>
      <c r="L23" s="3">
        <f t="shared" si="2"/>
        <v>1800</v>
      </c>
      <c r="M23" s="62">
        <f t="shared" si="3"/>
        <v>-1800</v>
      </c>
      <c r="N23" s="26"/>
      <c r="O23" s="29">
        <f t="shared" si="4"/>
        <v>0</v>
      </c>
      <c r="P23" s="66">
        <f t="shared" si="5"/>
        <v>0</v>
      </c>
      <c r="Q23" s="58"/>
      <c r="R23" s="29">
        <f t="shared" si="7"/>
        <v>0</v>
      </c>
      <c r="S23" s="32">
        <f t="shared" si="6"/>
        <v>0</v>
      </c>
    </row>
    <row r="24" spans="3:19" ht="15" customHeight="1" x14ac:dyDescent="0.25">
      <c r="C24" s="58">
        <v>12</v>
      </c>
      <c r="D24" s="70" t="s">
        <v>43</v>
      </c>
      <c r="E24" s="4">
        <v>3680</v>
      </c>
      <c r="F24" s="4">
        <v>1</v>
      </c>
      <c r="G24" s="83">
        <f t="shared" si="0"/>
        <v>3680</v>
      </c>
      <c r="H24" s="4">
        <v>0.6</v>
      </c>
      <c r="I24" s="87">
        <f t="shared" si="1"/>
        <v>2208</v>
      </c>
      <c r="J24" s="76">
        <v>1</v>
      </c>
      <c r="K24" s="58">
        <v>1</v>
      </c>
      <c r="L24" s="3">
        <f t="shared" si="2"/>
        <v>2208</v>
      </c>
      <c r="M24" s="62">
        <f t="shared" si="3"/>
        <v>-2208</v>
      </c>
      <c r="N24" s="26"/>
      <c r="O24" s="29">
        <f t="shared" si="4"/>
        <v>0</v>
      </c>
      <c r="P24" s="66">
        <f t="shared" si="5"/>
        <v>0</v>
      </c>
      <c r="Q24" s="58"/>
      <c r="R24" s="29">
        <f t="shared" si="7"/>
        <v>0</v>
      </c>
      <c r="S24" s="32">
        <f t="shared" si="6"/>
        <v>0</v>
      </c>
    </row>
    <row r="25" spans="3:19" ht="15" customHeight="1" x14ac:dyDescent="0.25">
      <c r="C25" s="58">
        <v>13</v>
      </c>
      <c r="D25" s="70" t="s">
        <v>43</v>
      </c>
      <c r="E25" s="4">
        <v>3680</v>
      </c>
      <c r="F25" s="4">
        <v>1</v>
      </c>
      <c r="G25" s="83">
        <f t="shared" si="0"/>
        <v>3680</v>
      </c>
      <c r="H25" s="4">
        <v>0.6</v>
      </c>
      <c r="I25" s="87">
        <f t="shared" si="1"/>
        <v>2208</v>
      </c>
      <c r="J25" s="76">
        <v>1</v>
      </c>
      <c r="K25" s="58"/>
      <c r="L25" s="3">
        <f t="shared" si="2"/>
        <v>0</v>
      </c>
      <c r="M25" s="62">
        <f t="shared" si="3"/>
        <v>0</v>
      </c>
      <c r="N25" s="26">
        <v>1</v>
      </c>
      <c r="O25" s="29">
        <f t="shared" si="4"/>
        <v>2208</v>
      </c>
      <c r="P25" s="66">
        <f t="shared" si="5"/>
        <v>-2208</v>
      </c>
      <c r="Q25" s="58"/>
      <c r="R25" s="29">
        <f t="shared" si="7"/>
        <v>0</v>
      </c>
      <c r="S25" s="32">
        <f t="shared" si="6"/>
        <v>0</v>
      </c>
    </row>
    <row r="26" spans="3:19" ht="15" customHeight="1" x14ac:dyDescent="0.25">
      <c r="C26" s="58">
        <v>14</v>
      </c>
      <c r="D26" s="70" t="s">
        <v>43</v>
      </c>
      <c r="E26" s="4">
        <v>3680</v>
      </c>
      <c r="F26" s="4">
        <v>1</v>
      </c>
      <c r="G26" s="83">
        <f t="shared" si="0"/>
        <v>3680</v>
      </c>
      <c r="H26" s="4">
        <v>0.6</v>
      </c>
      <c r="I26" s="87">
        <f t="shared" si="1"/>
        <v>2208</v>
      </c>
      <c r="J26" s="76">
        <v>1</v>
      </c>
      <c r="K26" s="58"/>
      <c r="L26" s="3">
        <f t="shared" si="2"/>
        <v>0</v>
      </c>
      <c r="M26" s="62">
        <f t="shared" si="3"/>
        <v>0</v>
      </c>
      <c r="N26" s="26"/>
      <c r="O26" s="29">
        <f t="shared" si="4"/>
        <v>0</v>
      </c>
      <c r="P26" s="66">
        <f t="shared" si="5"/>
        <v>0</v>
      </c>
      <c r="Q26" s="58">
        <v>1</v>
      </c>
      <c r="R26" s="29">
        <f t="shared" si="7"/>
        <v>2208</v>
      </c>
      <c r="S26" s="32">
        <f t="shared" si="6"/>
        <v>-2208</v>
      </c>
    </row>
    <row r="27" spans="3:19" ht="15" customHeight="1" x14ac:dyDescent="0.25">
      <c r="C27" s="58">
        <v>15</v>
      </c>
      <c r="D27" s="70" t="s">
        <v>29</v>
      </c>
      <c r="E27" s="4">
        <v>3355</v>
      </c>
      <c r="F27" s="4">
        <v>1</v>
      </c>
      <c r="G27" s="83">
        <f t="shared" si="0"/>
        <v>3355</v>
      </c>
      <c r="H27" s="4">
        <v>0.8</v>
      </c>
      <c r="I27" s="87">
        <f t="shared" si="1"/>
        <v>2684</v>
      </c>
      <c r="J27" s="76">
        <v>1</v>
      </c>
      <c r="K27" s="58"/>
      <c r="L27" s="3">
        <f t="shared" si="2"/>
        <v>0</v>
      </c>
      <c r="M27" s="62">
        <f t="shared" si="3"/>
        <v>0</v>
      </c>
      <c r="N27" s="26">
        <v>1</v>
      </c>
      <c r="O27" s="29">
        <f t="shared" si="4"/>
        <v>2684</v>
      </c>
      <c r="P27" s="66">
        <f t="shared" si="5"/>
        <v>-2684</v>
      </c>
      <c r="Q27" s="58"/>
      <c r="R27" s="29">
        <f t="shared" si="7"/>
        <v>0</v>
      </c>
      <c r="S27" s="32">
        <f t="shared" si="6"/>
        <v>0</v>
      </c>
    </row>
    <row r="28" spans="3:19" ht="15" customHeight="1" x14ac:dyDescent="0.25">
      <c r="C28" s="58">
        <v>16</v>
      </c>
      <c r="D28" s="70" t="s">
        <v>29</v>
      </c>
      <c r="E28" s="4">
        <v>3080</v>
      </c>
      <c r="F28" s="4">
        <v>1</v>
      </c>
      <c r="G28" s="83">
        <f t="shared" si="0"/>
        <v>3080</v>
      </c>
      <c r="H28" s="4">
        <v>0.8</v>
      </c>
      <c r="I28" s="87">
        <f t="shared" si="1"/>
        <v>2464</v>
      </c>
      <c r="J28" s="76">
        <v>1</v>
      </c>
      <c r="K28" s="58"/>
      <c r="L28" s="3">
        <f t="shared" si="2"/>
        <v>0</v>
      </c>
      <c r="M28" s="62">
        <f t="shared" si="3"/>
        <v>0</v>
      </c>
      <c r="N28" s="26"/>
      <c r="O28" s="29">
        <f t="shared" si="4"/>
        <v>0</v>
      </c>
      <c r="P28" s="66">
        <f t="shared" si="5"/>
        <v>0</v>
      </c>
      <c r="Q28" s="58">
        <v>1</v>
      </c>
      <c r="R28" s="29">
        <f t="shared" si="7"/>
        <v>2464</v>
      </c>
      <c r="S28" s="32">
        <f t="shared" si="6"/>
        <v>-2464</v>
      </c>
    </row>
    <row r="29" spans="3:19" ht="15" customHeight="1" x14ac:dyDescent="0.25">
      <c r="C29" s="58">
        <v>17</v>
      </c>
      <c r="D29" s="70" t="s">
        <v>29</v>
      </c>
      <c r="E29" s="4">
        <v>1320</v>
      </c>
      <c r="F29" s="4">
        <v>1</v>
      </c>
      <c r="G29" s="83">
        <f t="shared" si="0"/>
        <v>1320</v>
      </c>
      <c r="H29" s="4">
        <v>0.8</v>
      </c>
      <c r="I29" s="87">
        <f t="shared" si="1"/>
        <v>1056</v>
      </c>
      <c r="J29" s="76">
        <v>1</v>
      </c>
      <c r="K29" s="58">
        <v>1</v>
      </c>
      <c r="L29" s="3">
        <f t="shared" si="2"/>
        <v>1056</v>
      </c>
      <c r="M29" s="62">
        <f t="shared" si="3"/>
        <v>-1056</v>
      </c>
      <c r="N29" s="26"/>
      <c r="O29" s="29">
        <f t="shared" si="4"/>
        <v>0</v>
      </c>
      <c r="P29" s="66">
        <f t="shared" si="5"/>
        <v>0</v>
      </c>
      <c r="Q29" s="58"/>
      <c r="R29" s="29">
        <f t="shared" si="7"/>
        <v>0</v>
      </c>
      <c r="S29" s="32">
        <f t="shared" si="6"/>
        <v>0</v>
      </c>
    </row>
    <row r="30" spans="3:19" ht="15" customHeight="1" x14ac:dyDescent="0.25">
      <c r="C30" s="58">
        <v>18</v>
      </c>
      <c r="D30" s="70" t="s">
        <v>29</v>
      </c>
      <c r="E30" s="4">
        <v>2860</v>
      </c>
      <c r="F30" s="4">
        <v>1</v>
      </c>
      <c r="G30" s="83">
        <f t="shared" si="0"/>
        <v>2860</v>
      </c>
      <c r="H30" s="4">
        <v>0.8</v>
      </c>
      <c r="I30" s="87">
        <f t="shared" si="1"/>
        <v>2288</v>
      </c>
      <c r="J30" s="76">
        <v>1</v>
      </c>
      <c r="K30" s="58"/>
      <c r="L30" s="3">
        <f t="shared" si="2"/>
        <v>0</v>
      </c>
      <c r="M30" s="62">
        <f t="shared" si="3"/>
        <v>0</v>
      </c>
      <c r="N30" s="26">
        <v>1</v>
      </c>
      <c r="O30" s="29">
        <f t="shared" si="4"/>
        <v>2288</v>
      </c>
      <c r="P30" s="66">
        <f t="shared" si="5"/>
        <v>-2288</v>
      </c>
      <c r="Q30" s="58"/>
      <c r="R30" s="29">
        <f t="shared" si="7"/>
        <v>0</v>
      </c>
      <c r="S30" s="32">
        <f t="shared" si="6"/>
        <v>0</v>
      </c>
    </row>
    <row r="31" spans="3:19" ht="15.75" customHeight="1" thickBot="1" x14ac:dyDescent="0.3">
      <c r="C31" s="63">
        <v>19</v>
      </c>
      <c r="D31" s="72" t="s">
        <v>29</v>
      </c>
      <c r="E31" s="5">
        <v>2640</v>
      </c>
      <c r="F31" s="5">
        <v>1</v>
      </c>
      <c r="G31" s="84">
        <f t="shared" si="0"/>
        <v>2640</v>
      </c>
      <c r="H31" s="5">
        <v>0.8</v>
      </c>
      <c r="I31" s="88">
        <f t="shared" si="1"/>
        <v>2112</v>
      </c>
      <c r="J31" s="77">
        <v>1</v>
      </c>
      <c r="K31" s="63"/>
      <c r="L31" s="6">
        <f t="shared" si="2"/>
        <v>0</v>
      </c>
      <c r="M31" s="64">
        <f t="shared" si="3"/>
        <v>0</v>
      </c>
      <c r="N31" s="27"/>
      <c r="O31" s="30">
        <f t="shared" si="4"/>
        <v>0</v>
      </c>
      <c r="P31" s="67">
        <f t="shared" si="5"/>
        <v>0</v>
      </c>
      <c r="Q31" s="63">
        <v>1</v>
      </c>
      <c r="R31" s="30">
        <f t="shared" si="7"/>
        <v>2112</v>
      </c>
      <c r="S31" s="33">
        <f t="shared" si="6"/>
        <v>-2112</v>
      </c>
    </row>
    <row r="32" spans="3:19" ht="15" customHeight="1" x14ac:dyDescent="0.25">
      <c r="D32" s="50" t="s">
        <v>40</v>
      </c>
      <c r="J32" s="50" t="s">
        <v>40</v>
      </c>
      <c r="K32" s="51"/>
      <c r="L32" s="51"/>
      <c r="M32" s="51"/>
      <c r="N32" s="51"/>
      <c r="O32" s="51"/>
      <c r="P32" s="51"/>
      <c r="Q32" s="51"/>
    </row>
    <row r="33" spans="4:24" ht="15.75" customHeight="1" x14ac:dyDescent="0.25">
      <c r="D33" s="52" t="s">
        <v>46</v>
      </c>
      <c r="E33" s="51" t="s">
        <v>45</v>
      </c>
      <c r="J33" s="52" t="s">
        <v>41</v>
      </c>
      <c r="K33" s="51" t="s">
        <v>44</v>
      </c>
      <c r="L33" s="51"/>
      <c r="M33" s="51"/>
      <c r="N33" s="51"/>
      <c r="O33" s="51"/>
      <c r="P33" s="51"/>
      <c r="Q33" s="51"/>
    </row>
    <row r="34" spans="4:24" ht="15.75" customHeight="1" thickBot="1" x14ac:dyDescent="0.3">
      <c r="J34" s="34"/>
    </row>
    <row r="35" spans="4:24" ht="15" customHeight="1" thickBot="1" x14ac:dyDescent="0.3">
      <c r="D35" s="107" t="s">
        <v>30</v>
      </c>
      <c r="E35" s="108"/>
      <c r="J35" s="109" t="s">
        <v>2</v>
      </c>
      <c r="K35" s="110"/>
      <c r="L35" s="53" t="s">
        <v>8</v>
      </c>
      <c r="M35" s="54" t="s">
        <v>9</v>
      </c>
      <c r="N35" s="55" t="s">
        <v>10</v>
      </c>
    </row>
    <row r="36" spans="4:24" ht="15" customHeight="1" x14ac:dyDescent="0.25">
      <c r="D36" s="8" t="s">
        <v>31</v>
      </c>
      <c r="E36" s="9">
        <f>SUM(I16:I31)</f>
        <v>30998</v>
      </c>
      <c r="J36" s="111" t="s">
        <v>32</v>
      </c>
      <c r="K36" s="112"/>
      <c r="L36" s="10">
        <f>SUM(L7:L31)</f>
        <v>10104</v>
      </c>
      <c r="M36" s="11">
        <f>SUM(O7:O31)</f>
        <v>11140</v>
      </c>
      <c r="N36" s="10">
        <f>SUM(R7:R31)</f>
        <v>10984</v>
      </c>
      <c r="V36" s="7"/>
    </row>
    <row r="37" spans="4:24" ht="15" customHeight="1" x14ac:dyDescent="0.25">
      <c r="D37" s="12" t="s">
        <v>33</v>
      </c>
      <c r="E37" s="13">
        <f>E36/230</f>
        <v>134.77391304347827</v>
      </c>
      <c r="J37" s="113" t="s">
        <v>34</v>
      </c>
      <c r="K37" s="114"/>
      <c r="L37" s="14">
        <f>L36/230</f>
        <v>43.930434782608693</v>
      </c>
      <c r="M37" s="15">
        <f>M36/230</f>
        <v>48.434782608695649</v>
      </c>
      <c r="N37" s="14">
        <f>N36/230</f>
        <v>47.756521739130434</v>
      </c>
      <c r="O37" s="51" t="s">
        <v>35</v>
      </c>
      <c r="U37" s="7"/>
      <c r="V37" s="7"/>
      <c r="X37" s="7"/>
    </row>
    <row r="38" spans="4:24" ht="15.75" customHeight="1" thickBot="1" x14ac:dyDescent="0.3">
      <c r="D38" s="16" t="s">
        <v>36</v>
      </c>
      <c r="E38" s="17">
        <f>E37/3</f>
        <v>44.924637681159425</v>
      </c>
      <c r="J38" s="98" t="s">
        <v>37</v>
      </c>
      <c r="K38" s="99"/>
      <c r="L38" s="18">
        <f>SUM(M7:M31)</f>
        <v>-5064</v>
      </c>
      <c r="M38" s="19">
        <f>SUM(P7:P31)</f>
        <v>-7180</v>
      </c>
      <c r="N38" s="18">
        <f>SUM(S7:S31)</f>
        <v>-6784</v>
      </c>
      <c r="O38" s="51"/>
    </row>
    <row r="39" spans="4:24" ht="15.75" customHeight="1" thickBot="1" x14ac:dyDescent="0.3">
      <c r="H39" s="96" t="s">
        <v>47</v>
      </c>
      <c r="J39" s="100" t="s">
        <v>38</v>
      </c>
      <c r="K39" s="101"/>
      <c r="L39" s="20">
        <f>L38/230</f>
        <v>-22.017391304347825</v>
      </c>
      <c r="M39" s="21">
        <f>M38/230</f>
        <v>-31.217391304347824</v>
      </c>
      <c r="N39" s="20">
        <f>N38/230</f>
        <v>-29.495652173913044</v>
      </c>
      <c r="O39" s="51"/>
    </row>
    <row r="40" spans="4:24" ht="15" customHeight="1" thickBot="1" x14ac:dyDescent="0.3">
      <c r="H40" s="95">
        <v>25</v>
      </c>
      <c r="I40" s="97" t="s">
        <v>49</v>
      </c>
      <c r="J40" s="102" t="s">
        <v>39</v>
      </c>
      <c r="K40" s="103"/>
      <c r="L40" s="22">
        <f t="shared" ref="L40" si="8">L37+L39</f>
        <v>21.913043478260867</v>
      </c>
      <c r="M40" s="22">
        <f t="shared" ref="M40" si="9">M37+M39</f>
        <v>17.217391304347824</v>
      </c>
      <c r="N40" s="22">
        <f t="shared" ref="N40" si="10">N37+N39</f>
        <v>18.260869565217391</v>
      </c>
      <c r="O40" s="51" t="s">
        <v>42</v>
      </c>
    </row>
    <row r="45" spans="4:24" ht="15" customHeight="1" x14ac:dyDescent="0.25">
      <c r="M45" s="23"/>
    </row>
  </sheetData>
  <mergeCells count="8">
    <mergeCell ref="J38:K38"/>
    <mergeCell ref="J39:K39"/>
    <mergeCell ref="J40:K40"/>
    <mergeCell ref="K4:S4"/>
    <mergeCell ref="D35:E35"/>
    <mergeCell ref="J35:K35"/>
    <mergeCell ref="J36:K36"/>
    <mergeCell ref="J37:K37"/>
  </mergeCells>
  <conditionalFormatting sqref="J7:J31">
    <cfRule type="expression" dxfId="7" priority="0">
      <formula>_xlfn.XOR(K7=1,N7=1,Q7=1)</formula>
    </cfRule>
    <cfRule type="expression" dxfId="6" priority="0">
      <formula>AND(K7=1,N7=1,Q7=1)</formula>
    </cfRule>
  </conditionalFormatting>
  <conditionalFormatting sqref="L40">
    <cfRule type="cellIs" dxfId="5" priority="5" operator="lessThanOrEqual">
      <formula>H40-2</formula>
    </cfRule>
    <cfRule type="cellIs" dxfId="4" priority="6" operator="greaterThan">
      <formula>H40-2</formula>
    </cfRule>
  </conditionalFormatting>
  <conditionalFormatting sqref="M40">
    <cfRule type="cellIs" dxfId="3" priority="3" operator="lessThanOrEqual">
      <formula>H40-2</formula>
    </cfRule>
    <cfRule type="cellIs" dxfId="2" priority="4" operator="greaterThan">
      <formula>H40-2</formula>
    </cfRule>
  </conditionalFormatting>
  <conditionalFormatting sqref="N40">
    <cfRule type="cellIs" dxfId="1" priority="2" operator="lessThanOrEqual">
      <formula>$H$40</formula>
    </cfRule>
    <cfRule type="cellIs" dxfId="0" priority="1" operator="greaterThan">
      <formula>$H$40</formula>
    </cfRule>
  </conditionalFormatting>
  <dataValidations count="1">
    <dataValidation type="list" allowBlank="1" showInputMessage="1" showErrorMessage="1" sqref="H40" xr:uid="{CBB896BA-872B-48A6-9967-B1416903695B}">
      <formula1>"6,10,16,25,35,40,50"</formula1>
    </dataValidation>
  </dataValidations>
  <pageMargins left="0.7" right="0.7" top="0.75" bottom="0.75" header="0.3" footer="0.3"/>
  <pageSetup paperSize="9" scale="61" orientation="landscape" horizontalDpi="0" verticalDpi="0" r:id="rId1"/>
  <ignoredErrors>
    <ignoredError sqref="L38:N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2020-09-26T08:02:29Z</cp:lastPrinted>
  <dcterms:created xsi:type="dcterms:W3CDTF">2020-09-24T15:35:16Z</dcterms:created>
  <dcterms:modified xsi:type="dcterms:W3CDTF">2020-10-03T13:42:41Z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